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oletta/Desktop/2 курс магистратуры/Белянкина/ДЗ3/"/>
    </mc:Choice>
  </mc:AlternateContent>
  <xr:revisionPtr revIDLastSave="0" documentId="13_ncr:20001_{55F4F493-F556-0A42-B35C-28E704802FBC}" xr6:coauthVersionLast="45" xr6:coauthVersionMax="45" xr10:uidLastSave="{00000000-0000-0000-0000-000000000000}"/>
  <bookViews>
    <workbookView xWindow="680" yWindow="900" windowWidth="27840" windowHeight="16020" xr2:uid="{7737E1B9-E627-5D4A-8B3C-49D289C071B3}"/>
  </bookViews>
  <sheets>
    <sheet name="1 Без формул" sheetId="2" r:id="rId1"/>
    <sheet name="1 С формулами" sheetId="1" r:id="rId2"/>
    <sheet name="2" sheetId="3" r:id="rId3"/>
  </sheet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4" i="1" l="1"/>
  <c r="D53" i="1"/>
  <c r="D40" i="1"/>
  <c r="C40" i="1"/>
  <c r="D37" i="1"/>
  <c r="D36" i="1"/>
  <c r="D35" i="1"/>
  <c r="D34" i="1"/>
  <c r="P10" i="1" a="1"/>
  <c r="P10" i="1" s="1"/>
  <c r="Q12" i="1" l="1"/>
  <c r="P11" i="1"/>
  <c r="P12" i="1"/>
  <c r="R10" i="1"/>
  <c r="R11" i="1"/>
  <c r="Q10" i="1"/>
  <c r="R12" i="1"/>
  <c r="Q11" i="1"/>
  <c r="D44" i="1"/>
  <c r="C34" i="1"/>
  <c r="C37" i="1"/>
  <c r="F40" i="1" l="1"/>
  <c r="D26" i="1"/>
  <c r="F37" i="1" l="1"/>
  <c r="F36" i="1"/>
  <c r="F35" i="1"/>
  <c r="F34" i="1"/>
  <c r="E40" i="1"/>
  <c r="D47" i="1" l="1"/>
  <c r="D45" i="1"/>
  <c r="D46" i="1"/>
  <c r="D57" i="1" s="1"/>
  <c r="C36" i="1"/>
  <c r="E36" i="1" s="1"/>
  <c r="C35" i="1"/>
  <c r="E35" i="1" s="1"/>
  <c r="E37" i="1"/>
  <c r="E34" i="1"/>
</calcChain>
</file>

<file path=xl/sharedStrings.xml><?xml version="1.0" encoding="utf-8"?>
<sst xmlns="http://schemas.openxmlformats.org/spreadsheetml/2006/main" count="82" uniqueCount="41">
  <si>
    <t>Y</t>
  </si>
  <si>
    <t>Q</t>
  </si>
  <si>
    <t>C</t>
  </si>
  <si>
    <t>Вариант 11</t>
  </si>
  <si>
    <t>Матрица X</t>
  </si>
  <si>
    <t>X^T</t>
  </si>
  <si>
    <t>ctrl+shift_enter</t>
  </si>
  <si>
    <t>X^T*X = A</t>
  </si>
  <si>
    <t>B = X^T*Y</t>
  </si>
  <si>
    <t>(X^T*X)^(-1) = A^(-1)</t>
  </si>
  <si>
    <t>A^(-1)*B</t>
  </si>
  <si>
    <t>y = 34 + 0.33*x1 + 0*x2 = 34 + 1/3*x1</t>
  </si>
  <si>
    <t>2) Спрогнозировать выпуск продукции фирмы, имеющей трудозатраты Q = 53 и капиталовложения C = 28.</t>
  </si>
  <si>
    <t xml:space="preserve">Y = </t>
  </si>
  <si>
    <t>3) Рассчитать на сколько изменится выпуск продукции (дельта Y), если  Q не изменится, а капиталовложения изменятся на 6 (дельта C = 6)</t>
  </si>
  <si>
    <t>y^</t>
  </si>
  <si>
    <t>y - y^</t>
  </si>
  <si>
    <t>y - y_</t>
  </si>
  <si>
    <t>y_ср</t>
  </si>
  <si>
    <t>ESS</t>
  </si>
  <si>
    <t>TSS</t>
  </si>
  <si>
    <t>R^2 = 1 - ESS/TSS</t>
  </si>
  <si>
    <t>b1</t>
  </si>
  <si>
    <t>b2</t>
  </si>
  <si>
    <t>b3</t>
  </si>
  <si>
    <t>Никак не изменится, так как при С коэффициент = 0.</t>
  </si>
  <si>
    <t>7) Вычислить коэффициент детерминации (обычный и скорректированный).</t>
  </si>
  <si>
    <t>R^2_скор = 1 - ESS/TSS * (n - 1)/(n - k)</t>
  </si>
  <si>
    <t>k = 3, n = 4</t>
  </si>
  <si>
    <t xml:space="preserve">4) Построить оценку дисперсии регрессии </t>
  </si>
  <si>
    <t>s^2 = ESS/(n - k)</t>
  </si>
  <si>
    <t>sb1</t>
  </si>
  <si>
    <t>sb2</t>
  </si>
  <si>
    <t>sb3</t>
  </si>
  <si>
    <t>5) Построить 98% доверительное множество 1) для b2</t>
  </si>
  <si>
    <t>t_c</t>
  </si>
  <si>
    <t>Правая граница интервала</t>
  </si>
  <si>
    <t xml:space="preserve">Левая граница интервала </t>
  </si>
  <si>
    <t>t=</t>
  </si>
  <si>
    <t>6) Проверка гипотезы b2 = 0, с уровнем значимости 2%</t>
  </si>
  <si>
    <t>Принимаем гипотезу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</si>
</sst>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medium">
        <color indexed="64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medium">
        <color indexed="64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/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3" fillId="2" borderId="0" xfId="0" applyFont="1" applyFill="1"/>
    <xf numFmtId="4" fontId="0" fillId="2" borderId="12" xfId="1" applyNumberFormat="1" applyFont="1" applyFill="1" applyBorder="1" applyAlignment="1">
      <alignment horizontal="center" vertical="center"/>
    </xf>
    <xf numFmtId="4" fontId="0" fillId="2" borderId="13" xfId="1" applyNumberFormat="1" applyFont="1" applyFill="1" applyBorder="1" applyAlignment="1">
      <alignment horizontal="center" vertical="center"/>
    </xf>
    <xf numFmtId="4" fontId="0" fillId="2" borderId="14" xfId="1" applyNumberFormat="1" applyFont="1" applyFill="1" applyBorder="1" applyAlignment="1">
      <alignment horizontal="center" vertical="center"/>
    </xf>
    <xf numFmtId="4" fontId="0" fillId="2" borderId="15" xfId="1" applyNumberFormat="1" applyFont="1" applyFill="1" applyBorder="1" applyAlignment="1">
      <alignment horizontal="center" vertical="center"/>
    </xf>
    <xf numFmtId="4" fontId="0" fillId="2" borderId="16" xfId="1" applyNumberFormat="1" applyFont="1" applyFill="1" applyBorder="1" applyAlignment="1">
      <alignment horizontal="center" vertical="center"/>
    </xf>
    <xf numFmtId="4" fontId="0" fillId="2" borderId="17" xfId="1" applyNumberFormat="1" applyFont="1" applyFill="1" applyBorder="1" applyAlignment="1">
      <alignment horizontal="center" vertical="center"/>
    </xf>
    <xf numFmtId="4" fontId="0" fillId="2" borderId="18" xfId="1" applyNumberFormat="1" applyFont="1" applyFill="1" applyBorder="1" applyAlignment="1">
      <alignment horizontal="center" vertical="center"/>
    </xf>
    <xf numFmtId="4" fontId="0" fillId="2" borderId="19" xfId="1" applyNumberFormat="1" applyFont="1" applyFill="1" applyBorder="1" applyAlignment="1">
      <alignment horizontal="center" vertical="center"/>
    </xf>
    <xf numFmtId="4" fontId="0" fillId="2" borderId="20" xfId="1" applyNumberFormat="1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4" fontId="0" fillId="2" borderId="21" xfId="0" applyNumberFormat="1" applyFill="1" applyBorder="1" applyAlignment="1">
      <alignment horizontal="center" vertical="center"/>
    </xf>
    <xf numFmtId="4" fontId="0" fillId="2" borderId="22" xfId="0" applyNumberFormat="1" applyFill="1" applyBorder="1" applyAlignment="1">
      <alignment horizontal="center" vertical="center"/>
    </xf>
    <xf numFmtId="4" fontId="0" fillId="2" borderId="23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4" fontId="0" fillId="3" borderId="2" xfId="0" applyNumberFormat="1" applyFill="1" applyBorder="1" applyAlignment="1">
      <alignment horizontal="left"/>
    </xf>
    <xf numFmtId="4" fontId="0" fillId="2" borderId="12" xfId="0" applyNumberFormat="1" applyFill="1" applyBorder="1" applyAlignment="1">
      <alignment horizontal="center" vertical="center"/>
    </xf>
    <xf numFmtId="3" fontId="0" fillId="2" borderId="13" xfId="0" applyNumberFormat="1" applyFill="1" applyBorder="1" applyAlignment="1">
      <alignment horizontal="center"/>
    </xf>
    <xf numFmtId="4" fontId="0" fillId="2" borderId="15" xfId="0" applyNumberFormat="1" applyFill="1" applyBorder="1" applyAlignment="1">
      <alignment horizontal="center" vertical="center"/>
    </xf>
    <xf numFmtId="3" fontId="0" fillId="2" borderId="16" xfId="0" applyNumberFormat="1" applyFill="1" applyBorder="1" applyAlignment="1">
      <alignment horizontal="center"/>
    </xf>
    <xf numFmtId="4" fontId="0" fillId="2" borderId="18" xfId="0" applyNumberFormat="1" applyFill="1" applyBorder="1" applyAlignment="1">
      <alignment horizontal="center" vertical="center"/>
    </xf>
    <xf numFmtId="3" fontId="0" fillId="2" borderId="19" xfId="0" applyNumberForma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left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4" fontId="0" fillId="2" borderId="26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right"/>
    </xf>
    <xf numFmtId="0" fontId="0" fillId="2" borderId="22" xfId="0" applyFill="1" applyBorder="1" applyAlignment="1">
      <alignment horizontal="right"/>
    </xf>
    <xf numFmtId="0" fontId="0" fillId="2" borderId="23" xfId="0" applyFill="1" applyBorder="1" applyAlignment="1">
      <alignment horizontal="right"/>
    </xf>
    <xf numFmtId="0" fontId="3" fillId="3" borderId="27" xfId="0" applyFont="1" applyFill="1" applyBorder="1" applyAlignment="1">
      <alignment horizontal="center" vertical="center" wrapText="1"/>
    </xf>
    <xf numFmtId="4" fontId="0" fillId="2" borderId="23" xfId="0" applyNumberFormat="1" applyFill="1" applyBorder="1"/>
    <xf numFmtId="0" fontId="0" fillId="2" borderId="0" xfId="0" applyFill="1" applyAlignment="1">
      <alignment horizontal="center" vertic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3" fillId="2" borderId="2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4" fontId="0" fillId="3" borderId="2" xfId="0" applyNumberFormat="1" applyFill="1" applyBorder="1" applyAlignment="1">
      <alignment horizontal="center" vertical="center"/>
    </xf>
    <xf numFmtId="0" fontId="0" fillId="3" borderId="28" xfId="0" applyFill="1" applyBorder="1"/>
    <xf numFmtId="4" fontId="0" fillId="2" borderId="31" xfId="0" applyNumberFormat="1" applyFill="1" applyBorder="1" applyAlignment="1">
      <alignment horizontal="center" vertical="center"/>
    </xf>
    <xf numFmtId="0" fontId="0" fillId="3" borderId="30" xfId="0" applyFill="1" applyBorder="1"/>
    <xf numFmtId="4" fontId="0" fillId="2" borderId="32" xfId="0" applyNumberFormat="1" applyFill="1" applyBorder="1" applyAlignment="1">
      <alignment horizontal="center" vertical="center"/>
    </xf>
    <xf numFmtId="4" fontId="0" fillId="3" borderId="33" xfId="0" applyNumberFormat="1" applyFill="1" applyBorder="1" applyAlignment="1">
      <alignment horizontal="center" vertical="center"/>
    </xf>
    <xf numFmtId="0" fontId="0" fillId="3" borderId="2" xfId="0" applyFill="1" applyBorder="1"/>
    <xf numFmtId="0" fontId="0" fillId="4" borderId="27" xfId="0" applyFill="1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330200</xdr:colOff>
      <xdr:row>44</xdr:row>
      <xdr:rowOff>12700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6758A1F-3748-B948-89C6-3DD4CC02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34200" cy="895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7B7C-8C3A-944F-A246-B443BA1833BA}">
  <dimension ref="B1:R57"/>
  <sheetViews>
    <sheetView tabSelected="1" topLeftCell="A4" zoomScale="117" workbookViewId="0">
      <selection activeCell="E34" sqref="E34"/>
    </sheetView>
  </sheetViews>
  <sheetFormatPr baseColWidth="10" defaultRowHeight="16" x14ac:dyDescent="0.2"/>
  <cols>
    <col min="1" max="2" width="10.83203125" style="1"/>
    <col min="3" max="4" width="15.83203125" style="1" customWidth="1"/>
    <col min="5" max="5" width="19.33203125" style="1" bestFit="1" customWidth="1"/>
    <col min="6" max="6" width="20.6640625" style="1" customWidth="1"/>
    <col min="7" max="16384" width="10.83203125" style="1"/>
  </cols>
  <sheetData>
    <row r="1" spans="3:18" ht="21" x14ac:dyDescent="0.25">
      <c r="C1" s="2" t="s">
        <v>3</v>
      </c>
      <c r="L1" s="1" t="s">
        <v>6</v>
      </c>
    </row>
    <row r="2" spans="3:18" ht="17" thickBot="1" x14ac:dyDescent="0.25"/>
    <row r="3" spans="3:18" ht="17" thickBot="1" x14ac:dyDescent="0.25">
      <c r="C3" s="3" t="s">
        <v>0</v>
      </c>
      <c r="D3" s="6" t="s">
        <v>1</v>
      </c>
      <c r="E3" s="7" t="s">
        <v>2</v>
      </c>
    </row>
    <row r="4" spans="3:18" x14ac:dyDescent="0.2">
      <c r="C4" s="4">
        <v>51</v>
      </c>
      <c r="D4" s="8">
        <v>54</v>
      </c>
      <c r="E4" s="9">
        <v>26</v>
      </c>
    </row>
    <row r="5" spans="3:18" x14ac:dyDescent="0.2">
      <c r="C5" s="4">
        <v>51</v>
      </c>
      <c r="D5" s="8">
        <v>51</v>
      </c>
      <c r="E5" s="9">
        <v>26</v>
      </c>
    </row>
    <row r="6" spans="3:18" x14ac:dyDescent="0.2">
      <c r="C6" s="4">
        <v>52</v>
      </c>
      <c r="D6" s="8">
        <v>54</v>
      </c>
      <c r="E6" s="9">
        <v>27</v>
      </c>
    </row>
    <row r="7" spans="3:18" ht="17" thickBot="1" x14ac:dyDescent="0.25">
      <c r="C7" s="5">
        <v>53</v>
      </c>
      <c r="D7" s="10">
        <v>54</v>
      </c>
      <c r="E7" s="11">
        <v>26</v>
      </c>
    </row>
    <row r="9" spans="3:18" ht="17" thickBot="1" x14ac:dyDescent="0.25">
      <c r="C9" s="21" t="s">
        <v>4</v>
      </c>
      <c r="G9" s="21" t="s">
        <v>5</v>
      </c>
      <c r="L9" s="21" t="s">
        <v>7</v>
      </c>
      <c r="P9" s="21" t="s">
        <v>9</v>
      </c>
    </row>
    <row r="10" spans="3:18" x14ac:dyDescent="0.2">
      <c r="C10" s="12">
        <v>1</v>
      </c>
      <c r="D10" s="13">
        <v>54</v>
      </c>
      <c r="E10" s="14">
        <v>26</v>
      </c>
      <c r="G10" s="12">
        <v>1</v>
      </c>
      <c r="H10" s="13">
        <v>1</v>
      </c>
      <c r="I10" s="13">
        <v>1</v>
      </c>
      <c r="J10" s="14">
        <v>1</v>
      </c>
      <c r="L10" s="12">
        <v>4</v>
      </c>
      <c r="M10" s="13">
        <v>213</v>
      </c>
      <c r="N10" s="14">
        <v>105</v>
      </c>
      <c r="P10" s="22">
        <v>1040.5000000001121</v>
      </c>
      <c r="Q10" s="23">
        <v>-4.5000000000010392</v>
      </c>
      <c r="R10" s="24">
        <v>-30.50000000000216</v>
      </c>
    </row>
    <row r="11" spans="3:18" x14ac:dyDescent="0.2">
      <c r="C11" s="15">
        <v>1</v>
      </c>
      <c r="D11" s="16">
        <v>51</v>
      </c>
      <c r="E11" s="17">
        <v>26</v>
      </c>
      <c r="G11" s="15">
        <v>54</v>
      </c>
      <c r="H11" s="16">
        <v>51</v>
      </c>
      <c r="I11" s="16">
        <v>54</v>
      </c>
      <c r="J11" s="17">
        <v>54</v>
      </c>
      <c r="L11" s="15">
        <v>213</v>
      </c>
      <c r="M11" s="16">
        <v>11349</v>
      </c>
      <c r="N11" s="17">
        <v>5592</v>
      </c>
      <c r="P11" s="25">
        <v>-4.4999999999984475</v>
      </c>
      <c r="Q11" s="26">
        <v>0.16666666666665522</v>
      </c>
      <c r="R11" s="27">
        <v>-0.16666666666670257</v>
      </c>
    </row>
    <row r="12" spans="3:18" ht="17" thickBot="1" x14ac:dyDescent="0.25">
      <c r="C12" s="15">
        <v>1</v>
      </c>
      <c r="D12" s="16">
        <v>54</v>
      </c>
      <c r="E12" s="17">
        <v>27</v>
      </c>
      <c r="G12" s="18">
        <v>26</v>
      </c>
      <c r="H12" s="19">
        <v>26</v>
      </c>
      <c r="I12" s="19">
        <v>27</v>
      </c>
      <c r="J12" s="20">
        <v>26</v>
      </c>
      <c r="L12" s="18">
        <v>105</v>
      </c>
      <c r="M12" s="19">
        <v>5592</v>
      </c>
      <c r="N12" s="20">
        <v>2757</v>
      </c>
      <c r="P12" s="28">
        <v>-30.500000000007415</v>
      </c>
      <c r="Q12" s="29">
        <v>-0.16666666666660387</v>
      </c>
      <c r="R12" s="30">
        <v>1.5000000000001552</v>
      </c>
    </row>
    <row r="13" spans="3:18" ht="17" thickBot="1" x14ac:dyDescent="0.25">
      <c r="C13" s="18">
        <v>1</v>
      </c>
      <c r="D13" s="19">
        <v>54</v>
      </c>
      <c r="E13" s="20">
        <v>26</v>
      </c>
    </row>
    <row r="15" spans="3:18" ht="17" thickBot="1" x14ac:dyDescent="0.25">
      <c r="C15" s="21" t="s">
        <v>8</v>
      </c>
    </row>
    <row r="16" spans="3:18" x14ac:dyDescent="0.2">
      <c r="C16" s="31">
        <v>207</v>
      </c>
    </row>
    <row r="17" spans="2:6" x14ac:dyDescent="0.2">
      <c r="C17" s="32">
        <v>11025</v>
      </c>
    </row>
    <row r="18" spans="2:6" ht="17" thickBot="1" x14ac:dyDescent="0.25">
      <c r="C18" s="33">
        <v>5434</v>
      </c>
    </row>
    <row r="20" spans="2:6" ht="17" thickBot="1" x14ac:dyDescent="0.25">
      <c r="C20" s="21" t="s">
        <v>10</v>
      </c>
    </row>
    <row r="21" spans="2:6" x14ac:dyDescent="0.2">
      <c r="B21" s="52" t="s">
        <v>22</v>
      </c>
      <c r="C21" s="34">
        <v>34</v>
      </c>
      <c r="F21" s="1" t="s">
        <v>11</v>
      </c>
    </row>
    <row r="22" spans="2:6" x14ac:dyDescent="0.2">
      <c r="B22" s="53" t="s">
        <v>23</v>
      </c>
      <c r="C22" s="35">
        <v>0.33333333333337123</v>
      </c>
    </row>
    <row r="23" spans="2:6" ht="17" thickBot="1" x14ac:dyDescent="0.25">
      <c r="B23" s="54" t="s">
        <v>24</v>
      </c>
      <c r="C23" s="36">
        <v>0</v>
      </c>
    </row>
    <row r="25" spans="2:6" ht="17" thickBot="1" x14ac:dyDescent="0.25">
      <c r="C25" s="21" t="s">
        <v>12</v>
      </c>
    </row>
    <row r="26" spans="2:6" ht="17" thickBot="1" x14ac:dyDescent="0.25">
      <c r="C26" s="37" t="s">
        <v>13</v>
      </c>
      <c r="D26" s="38">
        <v>51.666666666668675</v>
      </c>
    </row>
    <row r="28" spans="2:6" x14ac:dyDescent="0.2">
      <c r="C28" s="21" t="s">
        <v>14</v>
      </c>
    </row>
    <row r="29" spans="2:6" x14ac:dyDescent="0.2">
      <c r="C29" s="1" t="s">
        <v>25</v>
      </c>
    </row>
    <row r="31" spans="2:6" x14ac:dyDescent="0.2">
      <c r="C31" s="21" t="s">
        <v>26</v>
      </c>
    </row>
    <row r="32" spans="2:6" ht="17" thickBot="1" x14ac:dyDescent="0.25"/>
    <row r="33" spans="3:7" ht="17" thickBot="1" x14ac:dyDescent="0.25">
      <c r="C33" s="45" t="s">
        <v>15</v>
      </c>
      <c r="D33" s="46" t="s">
        <v>18</v>
      </c>
      <c r="E33" s="46" t="s">
        <v>16</v>
      </c>
      <c r="F33" s="47" t="s">
        <v>17</v>
      </c>
    </row>
    <row r="34" spans="3:7" x14ac:dyDescent="0.2">
      <c r="C34" s="39">
        <v>52.000000000002046</v>
      </c>
      <c r="D34" s="13">
        <v>51.75</v>
      </c>
      <c r="E34" s="40">
        <v>-1.0000000000020464</v>
      </c>
      <c r="F34" s="14">
        <v>-0.75</v>
      </c>
    </row>
    <row r="35" spans="3:7" x14ac:dyDescent="0.2">
      <c r="C35" s="41">
        <v>51.000000000001933</v>
      </c>
      <c r="D35" s="16">
        <v>51.75</v>
      </c>
      <c r="E35" s="42">
        <v>-1.9326762412674725E-12</v>
      </c>
      <c r="F35" s="17">
        <v>-0.75</v>
      </c>
    </row>
    <row r="36" spans="3:7" x14ac:dyDescent="0.2">
      <c r="C36" s="41">
        <v>52.000000000002046</v>
      </c>
      <c r="D36" s="16">
        <v>51.75</v>
      </c>
      <c r="E36" s="42">
        <v>-2.0463630789890885E-12</v>
      </c>
      <c r="F36" s="17">
        <v>0.25</v>
      </c>
    </row>
    <row r="37" spans="3:7" ht="17" thickBot="1" x14ac:dyDescent="0.25">
      <c r="C37" s="43">
        <v>52.000000000002046</v>
      </c>
      <c r="D37" s="19">
        <v>51.75</v>
      </c>
      <c r="E37" s="44">
        <v>0.99999999999795364</v>
      </c>
      <c r="F37" s="20">
        <v>1.25</v>
      </c>
    </row>
    <row r="38" spans="3:7" ht="17" thickBot="1" x14ac:dyDescent="0.25"/>
    <row r="39" spans="3:7" ht="33" customHeight="1" thickBot="1" x14ac:dyDescent="0.25">
      <c r="C39" s="45" t="s">
        <v>19</v>
      </c>
      <c r="D39" s="46" t="s">
        <v>20</v>
      </c>
      <c r="E39" s="48" t="s">
        <v>21</v>
      </c>
      <c r="F39" s="55" t="s">
        <v>27</v>
      </c>
      <c r="G39" s="57" t="s">
        <v>28</v>
      </c>
    </row>
    <row r="40" spans="3:7" ht="17" thickBot="1" x14ac:dyDescent="0.25">
      <c r="C40" s="49">
        <v>2</v>
      </c>
      <c r="D40" s="50">
        <v>2.75</v>
      </c>
      <c r="E40" s="51">
        <v>0.27272727272727271</v>
      </c>
      <c r="F40" s="56">
        <v>-1.1818181818181817</v>
      </c>
    </row>
    <row r="42" spans="3:7" x14ac:dyDescent="0.2">
      <c r="C42" s="21" t="s">
        <v>29</v>
      </c>
    </row>
    <row r="43" spans="3:7" ht="17" thickBot="1" x14ac:dyDescent="0.25"/>
    <row r="44" spans="3:7" x14ac:dyDescent="0.2">
      <c r="C44" s="61" t="s">
        <v>30</v>
      </c>
      <c r="D44" s="58">
        <v>2</v>
      </c>
    </row>
    <row r="45" spans="3:7" x14ac:dyDescent="0.2">
      <c r="C45" s="62" t="s">
        <v>31</v>
      </c>
      <c r="D45" s="59">
        <v>2081.0000000002242</v>
      </c>
    </row>
    <row r="46" spans="3:7" x14ac:dyDescent="0.2">
      <c r="C46" s="62" t="s">
        <v>32</v>
      </c>
      <c r="D46" s="59">
        <v>0.33333333333331044</v>
      </c>
    </row>
    <row r="47" spans="3:7" ht="17" thickBot="1" x14ac:dyDescent="0.25">
      <c r="C47" s="63" t="s">
        <v>33</v>
      </c>
      <c r="D47" s="60">
        <v>3.0000000000003104</v>
      </c>
    </row>
    <row r="49" spans="3:6" x14ac:dyDescent="0.2">
      <c r="C49" s="21" t="s">
        <v>34</v>
      </c>
    </row>
    <row r="50" spans="3:6" ht="17" thickBot="1" x14ac:dyDescent="0.25"/>
    <row r="51" spans="3:6" ht="17" thickBot="1" x14ac:dyDescent="0.25">
      <c r="C51" s="37" t="s">
        <v>35</v>
      </c>
      <c r="D51" s="64">
        <v>31.820515953773956</v>
      </c>
    </row>
    <row r="52" spans="3:6" ht="17" thickBot="1" x14ac:dyDescent="0.25"/>
    <row r="53" spans="3:6" x14ac:dyDescent="0.2">
      <c r="C53" s="65" t="s">
        <v>37</v>
      </c>
      <c r="D53" s="66">
        <v>-18.038250118330172</v>
      </c>
    </row>
    <row r="54" spans="3:6" ht="17" thickBot="1" x14ac:dyDescent="0.25">
      <c r="C54" s="67" t="s">
        <v>36</v>
      </c>
      <c r="D54" s="68">
        <v>18.704916784996914</v>
      </c>
    </row>
    <row r="55" spans="3:6" ht="17" thickBot="1" x14ac:dyDescent="0.25"/>
    <row r="56" spans="3:6" ht="17" thickBot="1" x14ac:dyDescent="0.25">
      <c r="C56" s="1" t="s">
        <v>39</v>
      </c>
      <c r="F56" s="71">
        <v>0</v>
      </c>
    </row>
    <row r="57" spans="3:6" ht="17" thickBot="1" x14ac:dyDescent="0.25">
      <c r="C57" s="37" t="s">
        <v>38</v>
      </c>
      <c r="D57" s="69">
        <v>1.0000000000001823</v>
      </c>
      <c r="E57" s="70" t="s">
        <v>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371AA-6743-6C49-8661-4E116CA8C82E}">
  <dimension ref="B1:R57"/>
  <sheetViews>
    <sheetView workbookViewId="0">
      <selection activeCell="E16" sqref="E16"/>
    </sheetView>
  </sheetViews>
  <sheetFormatPr baseColWidth="10" defaultRowHeight="16" x14ac:dyDescent="0.2"/>
  <cols>
    <col min="1" max="2" width="10.83203125" style="1"/>
    <col min="3" max="4" width="15.83203125" style="1" customWidth="1"/>
    <col min="5" max="5" width="19.33203125" style="1" bestFit="1" customWidth="1"/>
    <col min="6" max="6" width="20.6640625" style="1" customWidth="1"/>
    <col min="7" max="16384" width="10.83203125" style="1"/>
  </cols>
  <sheetData>
    <row r="1" spans="3:18" ht="21" x14ac:dyDescent="0.25">
      <c r="C1" s="2" t="s">
        <v>3</v>
      </c>
      <c r="L1" s="1" t="s">
        <v>6</v>
      </c>
    </row>
    <row r="2" spans="3:18" ht="17" thickBot="1" x14ac:dyDescent="0.25"/>
    <row r="3" spans="3:18" ht="17" thickBot="1" x14ac:dyDescent="0.25">
      <c r="C3" s="3" t="s">
        <v>0</v>
      </c>
      <c r="D3" s="6" t="s">
        <v>1</v>
      </c>
      <c r="E3" s="7" t="s">
        <v>2</v>
      </c>
    </row>
    <row r="4" spans="3:18" x14ac:dyDescent="0.2">
      <c r="C4" s="4">
        <v>51</v>
      </c>
      <c r="D4" s="8">
        <v>54</v>
      </c>
      <c r="E4" s="9">
        <v>26</v>
      </c>
    </row>
    <row r="5" spans="3:18" x14ac:dyDescent="0.2">
      <c r="C5" s="4">
        <v>51</v>
      </c>
      <c r="D5" s="8">
        <v>51</v>
      </c>
      <c r="E5" s="9">
        <v>26</v>
      </c>
    </row>
    <row r="6" spans="3:18" x14ac:dyDescent="0.2">
      <c r="C6" s="4">
        <v>52</v>
      </c>
      <c r="D6" s="8">
        <v>54</v>
      </c>
      <c r="E6" s="9">
        <v>27</v>
      </c>
    </row>
    <row r="7" spans="3:18" ht="17" thickBot="1" x14ac:dyDescent="0.25">
      <c r="C7" s="5">
        <v>53</v>
      </c>
      <c r="D7" s="10">
        <v>54</v>
      </c>
      <c r="E7" s="11">
        <v>26</v>
      </c>
    </row>
    <row r="9" spans="3:18" ht="17" thickBot="1" x14ac:dyDescent="0.25">
      <c r="C9" s="21" t="s">
        <v>4</v>
      </c>
      <c r="G9" s="21" t="s">
        <v>5</v>
      </c>
      <c r="L9" s="21" t="s">
        <v>7</v>
      </c>
      <c r="P9" s="21" t="s">
        <v>9</v>
      </c>
    </row>
    <row r="10" spans="3:18" x14ac:dyDescent="0.2">
      <c r="C10" s="12">
        <v>1</v>
      </c>
      <c r="D10" s="13">
        <v>54</v>
      </c>
      <c r="E10" s="14">
        <v>26</v>
      </c>
      <c r="G10" s="12">
        <v>1</v>
      </c>
      <c r="H10" s="13">
        <v>1</v>
      </c>
      <c r="I10" s="13">
        <v>1</v>
      </c>
      <c r="J10" s="14">
        <v>1</v>
      </c>
      <c r="L10" s="12">
        <v>4</v>
      </c>
      <c r="M10" s="13">
        <v>213</v>
      </c>
      <c r="N10" s="14">
        <v>105</v>
      </c>
      <c r="P10" s="22">
        <f t="array" ref="P10:R12">MINVERSE(L10:N12)</f>
        <v>1040.5000000001121</v>
      </c>
      <c r="Q10" s="23">
        <v>-4.5000000000010392</v>
      </c>
      <c r="R10" s="24">
        <v>-30.50000000000216</v>
      </c>
    </row>
    <row r="11" spans="3:18" x14ac:dyDescent="0.2">
      <c r="C11" s="15">
        <v>1</v>
      </c>
      <c r="D11" s="16">
        <v>51</v>
      </c>
      <c r="E11" s="17">
        <v>26</v>
      </c>
      <c r="G11" s="15">
        <v>54</v>
      </c>
      <c r="H11" s="16">
        <v>51</v>
      </c>
      <c r="I11" s="16">
        <v>54</v>
      </c>
      <c r="J11" s="17">
        <v>54</v>
      </c>
      <c r="L11" s="15">
        <v>213</v>
      </c>
      <c r="M11" s="16">
        <v>11349</v>
      </c>
      <c r="N11" s="17">
        <v>5592</v>
      </c>
      <c r="P11" s="25">
        <v>-4.4999999999984475</v>
      </c>
      <c r="Q11" s="26">
        <v>0.16666666666665522</v>
      </c>
      <c r="R11" s="27">
        <v>-0.16666666666670257</v>
      </c>
    </row>
    <row r="12" spans="3:18" ht="17" thickBot="1" x14ac:dyDescent="0.25">
      <c r="C12" s="15">
        <v>1</v>
      </c>
      <c r="D12" s="16">
        <v>54</v>
      </c>
      <c r="E12" s="17">
        <v>27</v>
      </c>
      <c r="G12" s="18">
        <v>26</v>
      </c>
      <c r="H12" s="19">
        <v>26</v>
      </c>
      <c r="I12" s="19">
        <v>27</v>
      </c>
      <c r="J12" s="20">
        <v>26</v>
      </c>
      <c r="L12" s="18">
        <v>105</v>
      </c>
      <c r="M12" s="19">
        <v>5592</v>
      </c>
      <c r="N12" s="20">
        <v>2757</v>
      </c>
      <c r="P12" s="28">
        <v>-30.500000000007415</v>
      </c>
      <c r="Q12" s="29">
        <v>-0.16666666666660387</v>
      </c>
      <c r="R12" s="30">
        <v>1.5000000000001552</v>
      </c>
    </row>
    <row r="13" spans="3:18" ht="17" thickBot="1" x14ac:dyDescent="0.25">
      <c r="C13" s="18">
        <v>1</v>
      </c>
      <c r="D13" s="19">
        <v>54</v>
      </c>
      <c r="E13" s="20">
        <v>26</v>
      </c>
    </row>
    <row r="15" spans="3:18" ht="17" thickBot="1" x14ac:dyDescent="0.25">
      <c r="C15" s="21" t="s">
        <v>8</v>
      </c>
    </row>
    <row r="16" spans="3:18" x14ac:dyDescent="0.2">
      <c r="C16" s="31">
        <v>207</v>
      </c>
    </row>
    <row r="17" spans="2:6" x14ac:dyDescent="0.2">
      <c r="C17" s="32">
        <v>11025</v>
      </c>
    </row>
    <row r="18" spans="2:6" ht="17" thickBot="1" x14ac:dyDescent="0.25">
      <c r="C18" s="33">
        <v>5434</v>
      </c>
    </row>
    <row r="20" spans="2:6" ht="17" thickBot="1" x14ac:dyDescent="0.25">
      <c r="C20" s="21" t="s">
        <v>10</v>
      </c>
    </row>
    <row r="21" spans="2:6" x14ac:dyDescent="0.2">
      <c r="B21" s="52" t="s">
        <v>22</v>
      </c>
      <c r="C21" s="34">
        <v>34</v>
      </c>
      <c r="F21" s="1" t="s">
        <v>11</v>
      </c>
    </row>
    <row r="22" spans="2:6" x14ac:dyDescent="0.2">
      <c r="B22" s="53" t="s">
        <v>23</v>
      </c>
      <c r="C22" s="35">
        <v>0.33333333333337123</v>
      </c>
    </row>
    <row r="23" spans="2:6" ht="17" thickBot="1" x14ac:dyDescent="0.25">
      <c r="B23" s="54" t="s">
        <v>24</v>
      </c>
      <c r="C23" s="36">
        <v>0</v>
      </c>
    </row>
    <row r="25" spans="2:6" ht="17" thickBot="1" x14ac:dyDescent="0.25">
      <c r="C25" s="21" t="s">
        <v>12</v>
      </c>
    </row>
    <row r="26" spans="2:6" ht="17" thickBot="1" x14ac:dyDescent="0.25">
      <c r="C26" s="37" t="s">
        <v>13</v>
      </c>
      <c r="D26" s="38">
        <f>C21+C22*53 + 28*C23</f>
        <v>51.666666666668675</v>
      </c>
    </row>
    <row r="28" spans="2:6" x14ac:dyDescent="0.2">
      <c r="C28" s="21" t="s">
        <v>14</v>
      </c>
    </row>
    <row r="29" spans="2:6" x14ac:dyDescent="0.2">
      <c r="C29" s="1" t="s">
        <v>25</v>
      </c>
    </row>
    <row r="31" spans="2:6" x14ac:dyDescent="0.2">
      <c r="C31" s="21" t="s">
        <v>26</v>
      </c>
    </row>
    <row r="32" spans="2:6" ht="17" thickBot="1" x14ac:dyDescent="0.25"/>
    <row r="33" spans="3:7" ht="17" thickBot="1" x14ac:dyDescent="0.25">
      <c r="C33" s="45" t="s">
        <v>15</v>
      </c>
      <c r="D33" s="46" t="s">
        <v>18</v>
      </c>
      <c r="E33" s="46" t="s">
        <v>16</v>
      </c>
      <c r="F33" s="47" t="s">
        <v>17</v>
      </c>
    </row>
    <row r="34" spans="3:7" x14ac:dyDescent="0.2">
      <c r="C34" s="39">
        <f>$C$21+$C$22*D4+E4*$C$23</f>
        <v>52.000000000002046</v>
      </c>
      <c r="D34" s="13">
        <f>AVERAGE(C4:C7)</f>
        <v>51.75</v>
      </c>
      <c r="E34" s="40">
        <f>C4-C34</f>
        <v>-1.0000000000020464</v>
      </c>
      <c r="F34" s="14">
        <f>C4-D34</f>
        <v>-0.75</v>
      </c>
    </row>
    <row r="35" spans="3:7" x14ac:dyDescent="0.2">
      <c r="C35" s="41">
        <f>$C$21+$C$22*D5+E5*$C$23</f>
        <v>51.000000000001933</v>
      </c>
      <c r="D35" s="16">
        <f>AVERAGE(C4:C7)</f>
        <v>51.75</v>
      </c>
      <c r="E35" s="42">
        <f>C5-C35</f>
        <v>-1.9326762412674725E-12</v>
      </c>
      <c r="F35" s="17">
        <f t="shared" ref="F35:F37" si="0">C5-D35</f>
        <v>-0.75</v>
      </c>
    </row>
    <row r="36" spans="3:7" x14ac:dyDescent="0.2">
      <c r="C36" s="41">
        <f t="shared" ref="C36" si="1">$C$21+$C$22*D6+E6*$C$23</f>
        <v>52.000000000002046</v>
      </c>
      <c r="D36" s="16">
        <f>AVERAGE(C4:C7)</f>
        <v>51.75</v>
      </c>
      <c r="E36" s="42">
        <f>C6-C36</f>
        <v>-2.0463630789890885E-12</v>
      </c>
      <c r="F36" s="17">
        <f t="shared" si="0"/>
        <v>0.25</v>
      </c>
    </row>
    <row r="37" spans="3:7" ht="17" thickBot="1" x14ac:dyDescent="0.25">
      <c r="C37" s="43">
        <f>$C$21+$C$22*D7+E7*$C$23</f>
        <v>52.000000000002046</v>
      </c>
      <c r="D37" s="19">
        <f>AVERAGE(C4:C7)</f>
        <v>51.75</v>
      </c>
      <c r="E37" s="44">
        <f t="shared" ref="E37" si="2">C7-C37</f>
        <v>0.99999999999795364</v>
      </c>
      <c r="F37" s="20">
        <f t="shared" si="0"/>
        <v>1.25</v>
      </c>
    </row>
    <row r="38" spans="3:7" ht="17" thickBot="1" x14ac:dyDescent="0.25"/>
    <row r="39" spans="3:7" ht="33" customHeight="1" thickBot="1" x14ac:dyDescent="0.25">
      <c r="C39" s="45" t="s">
        <v>19</v>
      </c>
      <c r="D39" s="46" t="s">
        <v>20</v>
      </c>
      <c r="E39" s="48" t="s">
        <v>21</v>
      </c>
      <c r="F39" s="55" t="s">
        <v>27</v>
      </c>
      <c r="G39" s="57" t="s">
        <v>28</v>
      </c>
    </row>
    <row r="40" spans="3:7" ht="17" thickBot="1" x14ac:dyDescent="0.25">
      <c r="C40" s="49">
        <f>SUMSQ(E34:E37)</f>
        <v>2</v>
      </c>
      <c r="D40" s="50">
        <f>SUMSQ(F34:F37)</f>
        <v>2.75</v>
      </c>
      <c r="E40" s="51">
        <f>1-C40/D40</f>
        <v>0.27272727272727271</v>
      </c>
      <c r="F40" s="56">
        <f xml:space="preserve"> 1 - C40/D40*(4-1)/1</f>
        <v>-1.1818181818181817</v>
      </c>
    </row>
    <row r="42" spans="3:7" x14ac:dyDescent="0.2">
      <c r="C42" s="21" t="s">
        <v>29</v>
      </c>
    </row>
    <row r="43" spans="3:7" ht="17" thickBot="1" x14ac:dyDescent="0.25"/>
    <row r="44" spans="3:7" x14ac:dyDescent="0.2">
      <c r="C44" s="61" t="s">
        <v>30</v>
      </c>
      <c r="D44" s="58">
        <f>C40/(4-3)</f>
        <v>2</v>
      </c>
    </row>
    <row r="45" spans="3:7" x14ac:dyDescent="0.2">
      <c r="C45" s="62" t="s">
        <v>31</v>
      </c>
      <c r="D45" s="59">
        <f>D44*P10</f>
        <v>2081.0000000002242</v>
      </c>
    </row>
    <row r="46" spans="3:7" x14ac:dyDescent="0.2">
      <c r="C46" s="62" t="s">
        <v>32</v>
      </c>
      <c r="D46" s="59">
        <f>D44*Q11</f>
        <v>0.33333333333331044</v>
      </c>
    </row>
    <row r="47" spans="3:7" ht="17" thickBot="1" x14ac:dyDescent="0.25">
      <c r="C47" s="63" t="s">
        <v>33</v>
      </c>
      <c r="D47" s="60">
        <f>D44*R12</f>
        <v>3.0000000000003104</v>
      </c>
    </row>
    <row r="49" spans="3:6" x14ac:dyDescent="0.2">
      <c r="C49" s="21" t="s">
        <v>34</v>
      </c>
    </row>
    <row r="50" spans="3:6" ht="17" thickBot="1" x14ac:dyDescent="0.25"/>
    <row r="51" spans="3:6" ht="17" thickBot="1" x14ac:dyDescent="0.25">
      <c r="C51" s="37" t="s">
        <v>35</v>
      </c>
      <c r="D51" s="64">
        <v>31.820515953773956</v>
      </c>
    </row>
    <row r="52" spans="3:6" ht="17" thickBot="1" x14ac:dyDescent="0.25"/>
    <row r="53" spans="3:6" x14ac:dyDescent="0.2">
      <c r="C53" s="65" t="s">
        <v>37</v>
      </c>
      <c r="D53" s="66">
        <f>C22-D51*SQRT(D46)</f>
        <v>-18.038250118330172</v>
      </c>
    </row>
    <row r="54" spans="3:6" ht="17" thickBot="1" x14ac:dyDescent="0.25">
      <c r="C54" s="67" t="s">
        <v>36</v>
      </c>
      <c r="D54" s="68">
        <f>C22+D51*SQRT(D46)</f>
        <v>18.704916784996914</v>
      </c>
    </row>
    <row r="55" spans="3:6" ht="17" thickBot="1" x14ac:dyDescent="0.25"/>
    <row r="56" spans="3:6" ht="17" thickBot="1" x14ac:dyDescent="0.25">
      <c r="C56" s="1" t="s">
        <v>39</v>
      </c>
      <c r="F56" s="71">
        <v>0</v>
      </c>
    </row>
    <row r="57" spans="3:6" ht="17" thickBot="1" x14ac:dyDescent="0.25">
      <c r="C57" s="37" t="s">
        <v>38</v>
      </c>
      <c r="D57" s="69">
        <f>(C22 - F56)/D46</f>
        <v>1.0000000000001823</v>
      </c>
      <c r="E57" s="70" t="s">
        <v>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7563A-858F-9A41-83FA-972EC7AE9780}">
  <dimension ref="A1"/>
  <sheetViews>
    <sheetView zoomScale="101" workbookViewId="0">
      <selection activeCell="C8" sqref="C8"/>
    </sheetView>
  </sheetViews>
  <sheetFormatPr baseColWidth="10" defaultRowHeight="16" x14ac:dyDescent="0.2"/>
  <cols>
    <col min="1" max="16384" width="10.832031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 Без формул</vt:lpstr>
      <vt:lpstr>1 С формулами</vt:lpstr>
      <vt:lpstr>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2020-10-17T15:37:04Z</dcterms:created>
  <dcterms:modified xsi:type="dcterms:W3CDTF">2020-10-19T05:41:28Z</dcterms:modified>
</cp:coreProperties>
</file>